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 BLOCO 1 ARQ\"/>
    </mc:Choice>
  </mc:AlternateContent>
  <xr:revisionPtr revIDLastSave="0" documentId="13_ncr:1_{94C0B616-8FEB-444A-A21D-057F73AA66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RUTURA METÁLICA" sheetId="1" r:id="rId1"/>
    <sheet name="TELHA ALUMÍN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5" i="2" l="1"/>
  <c r="H42" i="2"/>
  <c r="L42" i="2" s="1"/>
  <c r="H41" i="2"/>
  <c r="L41" i="2" s="1"/>
  <c r="L14" i="2"/>
  <c r="H32" i="2"/>
  <c r="L32" i="2" s="1"/>
  <c r="H27" i="2"/>
  <c r="L27" i="2" s="1"/>
  <c r="L28" i="2"/>
  <c r="L12" i="2"/>
  <c r="L13" i="2"/>
  <c r="L15" i="2" l="1"/>
  <c r="L43" i="2"/>
  <c r="L29" i="2"/>
  <c r="L47" i="2" l="1"/>
  <c r="H40" i="2"/>
  <c r="L40" i="2" s="1"/>
  <c r="H36" i="2"/>
  <c r="L36" i="2" s="1"/>
  <c r="H35" i="2"/>
  <c r="L35" i="2" s="1"/>
  <c r="H34" i="2"/>
  <c r="L34" i="2" s="1"/>
  <c r="H25" i="2"/>
  <c r="L25" i="2" s="1"/>
  <c r="H21" i="2"/>
  <c r="L21" i="2" s="1"/>
  <c r="H22" i="2"/>
  <c r="L22" i="2" s="1"/>
  <c r="H19" i="2"/>
  <c r="L19" i="2" s="1"/>
  <c r="H17" i="2"/>
  <c r="L17" i="2" s="1"/>
  <c r="L23" i="2" l="1"/>
  <c r="L48" i="2" s="1"/>
  <c r="L37" i="2"/>
  <c r="L46" i="2" s="1"/>
  <c r="C81" i="1" l="1"/>
  <c r="C85" i="1"/>
  <c r="C75" i="1"/>
  <c r="C69" i="1"/>
  <c r="C62" i="1"/>
  <c r="C57" i="1"/>
  <c r="C41" i="1"/>
  <c r="C22" i="1" l="1"/>
  <c r="C87" i="1" s="1"/>
</calcChain>
</file>

<file path=xl/sharedStrings.xml><?xml version="1.0" encoding="utf-8"?>
<sst xmlns="http://schemas.openxmlformats.org/spreadsheetml/2006/main" count="229" uniqueCount="164">
  <si>
    <r>
      <t xml:space="preserve">OBRA: </t>
    </r>
    <r>
      <rPr>
        <sz val="11"/>
        <rFont val="Calibri"/>
        <family val="2"/>
        <scheme val="minor"/>
      </rPr>
      <t>NOVO HOSPITAL UNIVERSITÁRIO UFC - ICM</t>
    </r>
  </si>
  <si>
    <r>
      <t xml:space="preserve">LOCAL: </t>
    </r>
    <r>
      <rPr>
        <sz val="11"/>
        <rFont val="Calibri"/>
        <family val="2"/>
        <scheme val="minor"/>
      </rPr>
      <t>RUA MONSENHOR FURTADO, 1062 - PORANGABUSSU - FORTALEZA - CE</t>
    </r>
  </si>
  <si>
    <t>PESO</t>
  </si>
  <si>
    <t>(kG)</t>
  </si>
  <si>
    <t>ESTRUTURA METÁLICA</t>
  </si>
  <si>
    <r>
      <t>DATA: JULHO</t>
    </r>
    <r>
      <rPr>
        <sz val="11"/>
        <rFont val="Calibri"/>
        <family val="2"/>
      </rPr>
      <t>/2024</t>
    </r>
  </si>
  <si>
    <t>VIGAS "1V" A "17V"</t>
  </si>
  <si>
    <t>ASSUNTO</t>
  </si>
  <si>
    <t>ABERTURA ELÍPTICA - PLANTA DE IMPLANTAÇÃO</t>
  </si>
  <si>
    <t>MARQUISE 1</t>
  </si>
  <si>
    <t>PR- 1/2 e 2/2</t>
  </si>
  <si>
    <t>PR- 4/10</t>
  </si>
  <si>
    <t>COLUNAS "1P À 4P" / PENDURAIS "5P e 6P"</t>
  </si>
  <si>
    <t>PR - 5/10</t>
  </si>
  <si>
    <t>PR - 6/10</t>
  </si>
  <si>
    <t>VIGAS "4V", "5V" e "6V"</t>
  </si>
  <si>
    <t>VIGAS "1V", "2V" e "3V"</t>
  </si>
  <si>
    <t>PR - 7/10</t>
  </si>
  <si>
    <t>VIGAS "1VB"à "6VB"</t>
  </si>
  <si>
    <t>PR - 8/10</t>
  </si>
  <si>
    <t>VIGAS "7VB"à "12VB"</t>
  </si>
  <si>
    <t>TERÇAS "1T à 14T" / "1TF e 2TF" / ESPAÇADORES</t>
  </si>
  <si>
    <t>PR - 9/10</t>
  </si>
  <si>
    <t>PR - 10/10</t>
  </si>
  <si>
    <t>TERÇAS "3TF à 8TF" / ACESSÓRIOS</t>
  </si>
  <si>
    <t>LOCAÇÃO E DETALHES DAS BASES</t>
  </si>
  <si>
    <t>TOTAL</t>
  </si>
  <si>
    <t>PR- 1/10, 2/10 e 3/10</t>
  </si>
  <si>
    <t>COBERTA</t>
  </si>
  <si>
    <t>VIGAS "1V à 4V"</t>
  </si>
  <si>
    <t>PR - 5/20</t>
  </si>
  <si>
    <t>PR - 6/20</t>
  </si>
  <si>
    <t>VIGAS "5V à 8V"</t>
  </si>
  <si>
    <t>PR - 7/20</t>
  </si>
  <si>
    <t>VIGAS "9V à 12V"</t>
  </si>
  <si>
    <t>PR - 8/20</t>
  </si>
  <si>
    <t>VIGAS TESTEIRAS "1VB" à "6VB"</t>
  </si>
  <si>
    <t>VIGAS DO PISO (STELLDECK) "1VP" à "9VP"</t>
  </si>
  <si>
    <t>PR - 9/20</t>
  </si>
  <si>
    <t>PR - 10/20</t>
  </si>
  <si>
    <t>VIGAS "13V" / "14V" - SUPORTE "1K"</t>
  </si>
  <si>
    <t>VIGA "1VM" / COLUNA "18P" / TRAV. "1VH" e "2VH"</t>
  </si>
  <si>
    <t>PR - 11/20</t>
  </si>
  <si>
    <t>PR - 12/20</t>
  </si>
  <si>
    <t>PR - 13/20</t>
  </si>
  <si>
    <t>PR - 14/20</t>
  </si>
  <si>
    <t>PR - 15/20</t>
  </si>
  <si>
    <t>PR - 16/20</t>
  </si>
  <si>
    <t>PR - 17/20</t>
  </si>
  <si>
    <t>PR - 18/20</t>
  </si>
  <si>
    <t>PR - 19/20</t>
  </si>
  <si>
    <t>PR - 20/20</t>
  </si>
  <si>
    <t>COLUNAS METÁLICAS "1P" à "11P"</t>
  </si>
  <si>
    <t>COLUNAS "12P" à "17P" / "1MF" à "4MF" / "4VH" e "5VH"</t>
  </si>
  <si>
    <t>MONTANTES "1M" à "10M"</t>
  </si>
  <si>
    <t>VIGAS "1VT" à "6VT"</t>
  </si>
  <si>
    <t>VIGAS  "7VT" à "10VT" e "1VF" à "3VF"</t>
  </si>
  <si>
    <t>"1T" à "12T" / "1TV" e "2TV" / "1E" à "6E" / "1EV" à "3EV"</t>
  </si>
  <si>
    <t>TERÇAS "3TV" à "18TV" / "1EF" à 13EF" / "1K"</t>
  </si>
  <si>
    <t>"TF" à "13TF" / "22TV" e "23TV" / "3K" e "4K"</t>
  </si>
  <si>
    <t>CALHAS E ACESSÓRIOS</t>
  </si>
  <si>
    <t>BASES E STELLDECK / PLANO TESOURAS / PLANO TELHADO</t>
  </si>
  <si>
    <t>COLUNAS "1P, 1PA e 2P" e MONTANTES "1M e 2M"</t>
  </si>
  <si>
    <t xml:space="preserve">COLUNAS "3P, 4P, 5P e 6P" </t>
  </si>
  <si>
    <t>VIGA "1V"</t>
  </si>
  <si>
    <t>TERÇAS "1T, 2T, 3T / 1TV, 2TV, 3TV / 1K</t>
  </si>
  <si>
    <t>VIGA "1VA", CALHA E ACESSÓRIOS</t>
  </si>
  <si>
    <t>VIGAS "1V à 3V"</t>
  </si>
  <si>
    <t>VIGAS "4V à 6V"</t>
  </si>
  <si>
    <t>VIGAS "7V à 10V"</t>
  </si>
  <si>
    <t>VIGAS "11V à 14V"</t>
  </si>
  <si>
    <t>VIGAS "15V à 23V"</t>
  </si>
  <si>
    <t>VIGAS DAS ESTATIVAS</t>
  </si>
  <si>
    <t>VIGAS, TIRANTES E PLACAS DAS ESTATIVAS</t>
  </si>
  <si>
    <t>PR - 1/3</t>
  </si>
  <si>
    <t>PR - 1/16, 2/16, 3/16</t>
  </si>
  <si>
    <t>PR - 4/16</t>
  </si>
  <si>
    <t>PR - 5/16</t>
  </si>
  <si>
    <t>PR - 6/16</t>
  </si>
  <si>
    <t>PR - 7/16</t>
  </si>
  <si>
    <t>PR - 8/16</t>
  </si>
  <si>
    <t>PR - 9/16</t>
  </si>
  <si>
    <t>PR - 10/16</t>
  </si>
  <si>
    <t>PR - 11/16</t>
  </si>
  <si>
    <t>PR - 12/16</t>
  </si>
  <si>
    <t>PR - 13/16</t>
  </si>
  <si>
    <t>PR - 14/16</t>
  </si>
  <si>
    <t>PR - 15/16</t>
  </si>
  <si>
    <t>PR - 16/16</t>
  </si>
  <si>
    <t>PR - 2/3</t>
  </si>
  <si>
    <t>PR - 3/3</t>
  </si>
  <si>
    <t>ESCADA MARINHEIRO/PASSARELA/MARQUISE</t>
  </si>
  <si>
    <t>MARQUISE E ACESSÓRIOS</t>
  </si>
  <si>
    <t>ELEMENTOS DA FACHADA</t>
  </si>
  <si>
    <t>PR - 3/6</t>
  </si>
  <si>
    <t>PR - 4/6</t>
  </si>
  <si>
    <t>PR - 5/6</t>
  </si>
  <si>
    <t>PR - 6/6</t>
  </si>
  <si>
    <t>FACHADAS METÁLICAS</t>
  </si>
  <si>
    <t>PR - 1/6, 2/6</t>
  </si>
  <si>
    <t>VIGAS "1V à 7V"</t>
  </si>
  <si>
    <t>VIGAS "8V, 9V e 10V"</t>
  </si>
  <si>
    <t>TERÇAS VERTICAIS "1T à 10T"</t>
  </si>
  <si>
    <t>TERÇAS, ACESSÓRIOS E SUPORTES</t>
  </si>
  <si>
    <t>PR - 3/5</t>
  </si>
  <si>
    <t>PR - 4/5</t>
  </si>
  <si>
    <t>PR - 5/5</t>
  </si>
  <si>
    <t>MARQUISES "M2", "M2B" e "M2C"</t>
  </si>
  <si>
    <t>TERÇAS E ACESSÓRIOS - COBERTA E FORRO</t>
  </si>
  <si>
    <t>TERÇAS E ACESSÓRIOS - VEDAMENTO</t>
  </si>
  <si>
    <t>PR - 1/5, 2/5</t>
  </si>
  <si>
    <t>MARQUISE METÁLICA 2 / MARQUISE "M2A"</t>
  </si>
  <si>
    <t>MARQUISE 3 / FORRO / MARQUISES "M3" / CALHA "C3"</t>
  </si>
  <si>
    <t>VIGA TESTEIRA "VT1" / PILAR "PM1"</t>
  </si>
  <si>
    <t>TERÇAS E ACESSÓRIOS / COBERTA E FORRO</t>
  </si>
  <si>
    <t>TERÇAS E ACESSÓRIOS / VEDAMENTO</t>
  </si>
  <si>
    <t xml:space="preserve">MARQUISE 2 </t>
  </si>
  <si>
    <t xml:space="preserve">MARQUISE 3 </t>
  </si>
  <si>
    <t>FECHAMENTO LAJES 1 e 2 / MARQUISE 4 / MARQUISES"M4" e "M4A" / QUADROS DE VEDAMENTO</t>
  </si>
  <si>
    <t>PR - 1/3, 2/3</t>
  </si>
  <si>
    <t>VIGAS "V1" e "V2" / TERÇAS e ACESSÓRIOS</t>
  </si>
  <si>
    <t>TOTAL GERAL</t>
  </si>
  <si>
    <t>LOCAÇÃO E DETALHES DAS BASES / PISO STELLDECK E FORRO / COBERTA</t>
  </si>
  <si>
    <t>PR - 1/20, 2/20, 3/20 e 4/20</t>
  </si>
  <si>
    <t>DESCRIÇÃO</t>
  </si>
  <si>
    <t>QUANTIDADE</t>
  </si>
  <si>
    <t>COMPRIMENTO</t>
  </si>
  <si>
    <t>LARGURA</t>
  </si>
  <si>
    <t>ALTURA</t>
  </si>
  <si>
    <t>REPETIÇÃO</t>
  </si>
  <si>
    <t>ÁREA</t>
  </si>
  <si>
    <t>DESCONTO</t>
  </si>
  <si>
    <t>UNIDADE</t>
  </si>
  <si>
    <t>QUANT. TOTAL</t>
  </si>
  <si>
    <t>(und)</t>
  </si>
  <si>
    <t>(m)</t>
  </si>
  <si>
    <t>(m2)</t>
  </si>
  <si>
    <t>M2</t>
  </si>
  <si>
    <t>RESUMO</t>
  </si>
  <si>
    <t>MARQUISE 2</t>
  </si>
  <si>
    <t>MARQUISE 3</t>
  </si>
  <si>
    <t>MARQUISE 4</t>
  </si>
  <si>
    <t>TELHA DE ALUMÍNIO TERMOACÚSTICA TIPO SANDUICHE (COBERTINHA)</t>
  </si>
  <si>
    <t>TELHA DE ALUMÍNIO TERMOACÚSTICA TIPO SANDUICHE (RECEPÇÃO + HEMODINÂMICA)</t>
  </si>
  <si>
    <t>TELHA DE ALUMÍNIO TERMOACÚSTICA TIPO SANDUICHE (COBERTA 10.o E STELLDECK)</t>
  </si>
  <si>
    <t xml:space="preserve">MARQUISE 1 </t>
  </si>
  <si>
    <t xml:space="preserve">RECEPÇÃO +  HEMODINÂMICA </t>
  </si>
  <si>
    <t xml:space="preserve">COBERTA 10.o E STELLDECK </t>
  </si>
  <si>
    <t xml:space="preserve">COBERTINHA E PASSARELA </t>
  </si>
  <si>
    <t xml:space="preserve">MARQUISES 4 e FECHAMENTO DE LAJE </t>
  </si>
  <si>
    <t>BLOCO 1</t>
  </si>
  <si>
    <t>BLOCO 2 E 3</t>
  </si>
  <si>
    <t xml:space="preserve">BLOCO 1 </t>
  </si>
  <si>
    <t>NÃO SEI EM QUAL BLOCO ESTÁ</t>
  </si>
  <si>
    <t>FECHAMENTO LATERAL</t>
  </si>
  <si>
    <t>FECHAMENTO SUPERIOR</t>
  </si>
  <si>
    <t>M1</t>
  </si>
  <si>
    <t>TOTAL FECHAMENTOS MARQUISES</t>
  </si>
  <si>
    <t xml:space="preserve">TOTAL TELHA DE ALUMÍNIO TERMOACÚSTICA TIPO SANDUICHE </t>
  </si>
  <si>
    <t xml:space="preserve">TELHA DE ALUMÍNIO </t>
  </si>
  <si>
    <t>TELHA DE ALUMÍNIO</t>
  </si>
  <si>
    <t>TOTAL TELHA DE ALUMÍNIO MARQUISES</t>
  </si>
  <si>
    <t>RUFO DE ALUMINIO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</si>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</sst>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(* #,##0.000_);_(* \(#,##0.000\);_(* &quot;-&quot;??_);_(@_)"/>
    <numFmt numFmtId="167" formatCode="_(* #,##0.0000_);_(* \(#,##0.0000\);_(* &quot;-&quot;??_);_(@_)"/>
    <numFmt numFmtId="168" formatCode="#,##0.0;[Red]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7" xfId="0" applyBorder="1"/>
    <xf numFmtId="165" fontId="0" fillId="0" borderId="3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1" fillId="0" borderId="8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vertical="center"/>
    </xf>
    <xf numFmtId="14" fontId="9" fillId="2" borderId="4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1" fillId="0" borderId="4" xfId="0" applyFont="1" applyBorder="1"/>
    <xf numFmtId="2" fontId="0" fillId="0" borderId="3" xfId="0" applyNumberFormat="1" applyBorder="1" applyAlignment="1">
      <alignment vertical="center"/>
    </xf>
    <xf numFmtId="0" fontId="1" fillId="0" borderId="9" xfId="0" applyFont="1" applyBorder="1"/>
    <xf numFmtId="165" fontId="1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/>
    <xf numFmtId="165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wrapText="1"/>
    </xf>
    <xf numFmtId="165" fontId="1" fillId="0" borderId="6" xfId="0" applyNumberFormat="1" applyFont="1" applyBorder="1" applyAlignment="1">
      <alignment vertical="center"/>
    </xf>
    <xf numFmtId="0" fontId="9" fillId="2" borderId="4" xfId="2" applyFont="1" applyFill="1" applyBorder="1" applyAlignment="1">
      <alignment horizontal="left" vertical="center"/>
    </xf>
    <xf numFmtId="166" fontId="7" fillId="2" borderId="5" xfId="3" applyNumberFormat="1" applyFont="1" applyFill="1" applyBorder="1" applyAlignment="1">
      <alignment horizontal="center" vertical="center"/>
    </xf>
    <xf numFmtId="164" fontId="7" fillId="2" borderId="5" xfId="3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167" fontId="7" fillId="2" borderId="5" xfId="3" applyNumberFormat="1" applyFont="1" applyFill="1" applyBorder="1" applyAlignment="1">
      <alignment horizontal="center" vertical="center"/>
    </xf>
    <xf numFmtId="0" fontId="0" fillId="2" borderId="5" xfId="0" applyFill="1" applyBorder="1"/>
    <xf numFmtId="166" fontId="3" fillId="2" borderId="1" xfId="3" applyNumberFormat="1" applyFont="1" applyFill="1" applyBorder="1" applyAlignment="1">
      <alignment horizontal="center" vertical="center"/>
    </xf>
    <xf numFmtId="164" fontId="3" fillId="2" borderId="1" xfId="3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67" fontId="3" fillId="2" borderId="1" xfId="3" applyNumberFormat="1" applyFont="1" applyFill="1" applyBorder="1" applyAlignment="1">
      <alignment horizontal="center" vertical="center"/>
    </xf>
    <xf numFmtId="166" fontId="3" fillId="2" borderId="3" xfId="3" applyNumberFormat="1" applyFont="1" applyFill="1" applyBorder="1" applyAlignment="1">
      <alignment horizontal="center"/>
    </xf>
    <xf numFmtId="164" fontId="3" fillId="2" borderId="3" xfId="3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left" vertical="center"/>
    </xf>
    <xf numFmtId="165" fontId="4" fillId="2" borderId="3" xfId="3" applyNumberFormat="1" applyFont="1" applyFill="1" applyBorder="1" applyAlignment="1">
      <alignment horizontal="right" vertical="center"/>
    </xf>
    <xf numFmtId="168" fontId="4" fillId="0" borderId="3" xfId="4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5" fontId="4" fillId="2" borderId="3" xfId="2" applyNumberFormat="1" applyFont="1" applyFill="1" applyBorder="1" applyAlignment="1">
      <alignment horizontal="right" vertical="center"/>
    </xf>
    <xf numFmtId="165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/>
    </xf>
    <xf numFmtId="0" fontId="4" fillId="2" borderId="11" xfId="2" applyFont="1" applyFill="1" applyBorder="1" applyAlignment="1">
      <alignment horizontal="left" vertical="center"/>
    </xf>
    <xf numFmtId="0" fontId="0" fillId="0" borderId="5" xfId="0" applyBorder="1"/>
    <xf numFmtId="165" fontId="4" fillId="2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65" fontId="4" fillId="2" borderId="2" xfId="3" applyNumberFormat="1" applyFont="1" applyFill="1" applyBorder="1" applyAlignment="1">
      <alignment horizontal="right" vertical="center"/>
    </xf>
    <xf numFmtId="168" fontId="4" fillId="0" borderId="2" xfId="4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right" vertical="center"/>
    </xf>
    <xf numFmtId="165" fontId="4" fillId="2" borderId="1" xfId="3" applyNumberFormat="1" applyFont="1" applyFill="1" applyBorder="1" applyAlignment="1">
      <alignment horizontal="right" vertical="center"/>
    </xf>
    <xf numFmtId="168" fontId="4" fillId="0" borderId="1" xfId="4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right" vertical="center"/>
    </xf>
    <xf numFmtId="165" fontId="4" fillId="2" borderId="1" xfId="2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left" vertical="center"/>
    </xf>
    <xf numFmtId="165" fontId="4" fillId="2" borderId="5" xfId="3" applyNumberFormat="1" applyFont="1" applyFill="1" applyBorder="1" applyAlignment="1">
      <alignment horizontal="right" vertical="center"/>
    </xf>
    <xf numFmtId="168" fontId="4" fillId="0" borderId="5" xfId="4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165" fontId="4" fillId="2" borderId="5" xfId="2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right" vertical="center"/>
    </xf>
    <xf numFmtId="0" fontId="4" fillId="2" borderId="7" xfId="2" applyFont="1" applyFill="1" applyBorder="1" applyAlignment="1">
      <alignment horizontal="left" vertical="center" wrapText="1"/>
    </xf>
    <xf numFmtId="165" fontId="4" fillId="2" borderId="8" xfId="3" applyNumberFormat="1" applyFont="1" applyFill="1" applyBorder="1" applyAlignment="1">
      <alignment horizontal="right" vertical="center"/>
    </xf>
    <xf numFmtId="168" fontId="4" fillId="0" borderId="8" xfId="4" applyNumberFormat="1" applyFont="1" applyFill="1" applyBorder="1" applyAlignment="1">
      <alignment horizontal="center" vertical="center"/>
    </xf>
    <xf numFmtId="165" fontId="4" fillId="2" borderId="8" xfId="2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11" xfId="2" applyFont="1" applyFill="1" applyBorder="1" applyAlignment="1">
      <alignment horizontal="left" vertical="center"/>
    </xf>
    <xf numFmtId="0" fontId="0" fillId="0" borderId="4" xfId="0" applyBorder="1"/>
    <xf numFmtId="165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1" xfId="2" applyFont="1" applyBorder="1" applyAlignment="1">
      <alignment horizontal="left" vertical="center"/>
    </xf>
    <xf numFmtId="166" fontId="3" fillId="0" borderId="3" xfId="3" applyNumberFormat="1" applyFont="1" applyFill="1" applyBorder="1" applyAlignment="1">
      <alignment horizontal="center"/>
    </xf>
    <xf numFmtId="164" fontId="3" fillId="0" borderId="3" xfId="3" applyFont="1" applyFill="1" applyBorder="1" applyAlignment="1">
      <alignment horizontal="center"/>
    </xf>
    <xf numFmtId="165" fontId="4" fillId="0" borderId="3" xfId="4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</cellXfs>
  <cellStyles count="5">
    <cellStyle name="Normal" xfId="0" builtinId="0"/>
    <cellStyle name="Normal 10 22" xfId="1" xr:uid="{00000000-0005-0000-0000-000001000000}"/>
    <cellStyle name="Normal 7 5" xfId="2" xr:uid="{00000000-0005-0000-0000-000002000000}"/>
    <cellStyle name="Separador de milhares 3 2" xfId="4" xr:uid="{00000000-0005-0000-0000-000003000000}"/>
    <cellStyle name="Vírgula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7"/>
  <sheetViews>
    <sheetView tabSelected="1" topLeftCell="A34" workbookViewId="0">
      <selection activeCell="H87" sqref="H87"/>
    </sheetView>
  </sheetViews>
  <sheetFormatPr defaultRowHeight="14.4" x14ac:dyDescent="0.3"/>
  <cols>
    <col min="1" max="1" width="13.21875" customWidth="1"/>
    <col min="2" max="2" width="69" customWidth="1"/>
    <col min="3" max="3" width="10" customWidth="1"/>
  </cols>
  <sheetData>
    <row r="2" spans="1:5" x14ac:dyDescent="0.3">
      <c r="B2" s="1" t="s">
        <v>0</v>
      </c>
    </row>
    <row r="3" spans="1:5" x14ac:dyDescent="0.3">
      <c r="B3" s="1" t="s">
        <v>1</v>
      </c>
    </row>
    <row r="4" spans="1:5" x14ac:dyDescent="0.3">
      <c r="B4" s="2" t="s">
        <v>5</v>
      </c>
    </row>
    <row r="8" spans="1:5" ht="19.95" customHeight="1" x14ac:dyDescent="0.3">
      <c r="B8" s="19" t="s">
        <v>4</v>
      </c>
      <c r="C8" s="20"/>
      <c r="D8" s="6"/>
    </row>
    <row r="9" spans="1:5" ht="14.4" customHeight="1" x14ac:dyDescent="0.3">
      <c r="B9" s="110" t="s">
        <v>7</v>
      </c>
      <c r="C9" s="3" t="s">
        <v>2</v>
      </c>
    </row>
    <row r="10" spans="1:5" x14ac:dyDescent="0.3">
      <c r="B10" s="111"/>
      <c r="C10" s="21" t="s">
        <v>3</v>
      </c>
    </row>
    <row r="11" spans="1:5" x14ac:dyDescent="0.3">
      <c r="A11" s="13" t="s">
        <v>10</v>
      </c>
      <c r="B11" s="16" t="s">
        <v>8</v>
      </c>
      <c r="C11" s="9"/>
      <c r="E11" t="s">
        <v>153</v>
      </c>
    </row>
    <row r="12" spans="1:5" x14ac:dyDescent="0.3">
      <c r="A12" s="13"/>
      <c r="B12" s="17" t="s">
        <v>6</v>
      </c>
      <c r="C12" s="10">
        <v>4285</v>
      </c>
    </row>
    <row r="13" spans="1:5" x14ac:dyDescent="0.3">
      <c r="A13" s="13"/>
      <c r="B13" s="16" t="s">
        <v>145</v>
      </c>
      <c r="C13" s="22"/>
      <c r="E13" t="s">
        <v>150</v>
      </c>
    </row>
    <row r="14" spans="1:5" ht="25.05" customHeight="1" x14ac:dyDescent="0.3">
      <c r="A14" s="14" t="s">
        <v>27</v>
      </c>
      <c r="B14" s="12" t="s">
        <v>25</v>
      </c>
      <c r="C14" s="8">
        <v>47</v>
      </c>
    </row>
    <row r="15" spans="1:5" x14ac:dyDescent="0.3">
      <c r="A15" s="14" t="s">
        <v>11</v>
      </c>
      <c r="B15" s="5" t="s">
        <v>12</v>
      </c>
      <c r="C15" s="7">
        <v>1443</v>
      </c>
    </row>
    <row r="16" spans="1:5" x14ac:dyDescent="0.3">
      <c r="A16" s="13" t="s">
        <v>13</v>
      </c>
      <c r="B16" s="5" t="s">
        <v>16</v>
      </c>
      <c r="C16" s="7">
        <v>440</v>
      </c>
    </row>
    <row r="17" spans="1:5" x14ac:dyDescent="0.3">
      <c r="A17" s="13" t="s">
        <v>14</v>
      </c>
      <c r="B17" s="5" t="s">
        <v>15</v>
      </c>
      <c r="C17" s="7">
        <v>584</v>
      </c>
    </row>
    <row r="18" spans="1:5" x14ac:dyDescent="0.3">
      <c r="A18" s="13" t="s">
        <v>17</v>
      </c>
      <c r="B18" s="5" t="s">
        <v>18</v>
      </c>
      <c r="C18" s="11">
        <v>747</v>
      </c>
    </row>
    <row r="19" spans="1:5" x14ac:dyDescent="0.3">
      <c r="A19" s="13" t="s">
        <v>19</v>
      </c>
      <c r="B19" s="5" t="s">
        <v>20</v>
      </c>
      <c r="C19" s="7">
        <v>584</v>
      </c>
    </row>
    <row r="20" spans="1:5" x14ac:dyDescent="0.3">
      <c r="A20" s="13" t="s">
        <v>22</v>
      </c>
      <c r="B20" s="23" t="s">
        <v>21</v>
      </c>
      <c r="C20" s="8">
        <v>1593</v>
      </c>
    </row>
    <row r="21" spans="1:5" x14ac:dyDescent="0.3">
      <c r="A21" s="13" t="s">
        <v>23</v>
      </c>
      <c r="B21" s="23" t="s">
        <v>24</v>
      </c>
      <c r="C21" s="8">
        <v>1246</v>
      </c>
    </row>
    <row r="22" spans="1:5" x14ac:dyDescent="0.3">
      <c r="B22" s="18" t="s">
        <v>26</v>
      </c>
      <c r="C22" s="15">
        <f>SUM(C14:C21)</f>
        <v>6684</v>
      </c>
    </row>
    <row r="23" spans="1:5" x14ac:dyDescent="0.3">
      <c r="B23" s="16" t="s">
        <v>146</v>
      </c>
      <c r="C23" s="9"/>
      <c r="E23" t="s">
        <v>151</v>
      </c>
    </row>
    <row r="24" spans="1:5" ht="43.2" x14ac:dyDescent="0.3">
      <c r="A24" s="14" t="s">
        <v>123</v>
      </c>
      <c r="B24" s="12" t="s">
        <v>122</v>
      </c>
      <c r="C24" s="8">
        <v>572</v>
      </c>
    </row>
    <row r="25" spans="1:5" x14ac:dyDescent="0.3">
      <c r="A25" s="13" t="s">
        <v>30</v>
      </c>
      <c r="B25" s="23" t="s">
        <v>29</v>
      </c>
      <c r="C25" s="8">
        <v>1907</v>
      </c>
    </row>
    <row r="26" spans="1:5" x14ac:dyDescent="0.3">
      <c r="A26" s="13" t="s">
        <v>31</v>
      </c>
      <c r="B26" s="23" t="s">
        <v>32</v>
      </c>
      <c r="C26" s="7">
        <v>1271</v>
      </c>
    </row>
    <row r="27" spans="1:5" x14ac:dyDescent="0.3">
      <c r="A27" s="13" t="s">
        <v>33</v>
      </c>
      <c r="B27" s="23" t="s">
        <v>34</v>
      </c>
      <c r="C27" s="7">
        <v>939</v>
      </c>
    </row>
    <row r="28" spans="1:5" x14ac:dyDescent="0.3">
      <c r="A28" s="13" t="s">
        <v>35</v>
      </c>
      <c r="B28" s="23" t="s">
        <v>36</v>
      </c>
      <c r="C28" s="7">
        <v>893</v>
      </c>
    </row>
    <row r="29" spans="1:5" x14ac:dyDescent="0.3">
      <c r="A29" s="13" t="s">
        <v>38</v>
      </c>
      <c r="B29" s="4" t="s">
        <v>37</v>
      </c>
      <c r="C29" s="7">
        <v>7367</v>
      </c>
    </row>
    <row r="30" spans="1:5" x14ac:dyDescent="0.3">
      <c r="A30" s="13" t="s">
        <v>39</v>
      </c>
      <c r="B30" s="4" t="s">
        <v>40</v>
      </c>
      <c r="C30" s="7">
        <v>1359</v>
      </c>
    </row>
    <row r="31" spans="1:5" x14ac:dyDescent="0.3">
      <c r="A31" s="13" t="s">
        <v>42</v>
      </c>
      <c r="B31" s="4" t="s">
        <v>41</v>
      </c>
      <c r="C31" s="7">
        <v>693</v>
      </c>
    </row>
    <row r="32" spans="1:5" x14ac:dyDescent="0.3">
      <c r="A32" s="13" t="s">
        <v>43</v>
      </c>
      <c r="B32" s="4" t="s">
        <v>52</v>
      </c>
      <c r="C32" s="7">
        <v>8189</v>
      </c>
    </row>
    <row r="33" spans="1:5" x14ac:dyDescent="0.3">
      <c r="A33" s="13" t="s">
        <v>44</v>
      </c>
      <c r="B33" s="4" t="s">
        <v>53</v>
      </c>
      <c r="C33" s="7">
        <v>2579</v>
      </c>
    </row>
    <row r="34" spans="1:5" x14ac:dyDescent="0.3">
      <c r="A34" s="13" t="s">
        <v>45</v>
      </c>
      <c r="B34" s="4" t="s">
        <v>54</v>
      </c>
      <c r="C34" s="7">
        <v>2088</v>
      </c>
    </row>
    <row r="35" spans="1:5" x14ac:dyDescent="0.3">
      <c r="A35" s="13" t="s">
        <v>46</v>
      </c>
      <c r="B35" s="4" t="s">
        <v>55</v>
      </c>
      <c r="C35" s="7">
        <v>9897</v>
      </c>
    </row>
    <row r="36" spans="1:5" x14ac:dyDescent="0.3">
      <c r="A36" s="13" t="s">
        <v>47</v>
      </c>
      <c r="B36" s="4" t="s">
        <v>56</v>
      </c>
      <c r="C36" s="7">
        <v>5007</v>
      </c>
    </row>
    <row r="37" spans="1:5" x14ac:dyDescent="0.3">
      <c r="A37" s="13" t="s">
        <v>48</v>
      </c>
      <c r="B37" s="4" t="s">
        <v>57</v>
      </c>
      <c r="C37" s="7">
        <v>3660</v>
      </c>
    </row>
    <row r="38" spans="1:5" x14ac:dyDescent="0.3">
      <c r="A38" s="13" t="s">
        <v>49</v>
      </c>
      <c r="B38" s="4" t="s">
        <v>58</v>
      </c>
      <c r="C38" s="7">
        <v>1648</v>
      </c>
    </row>
    <row r="39" spans="1:5" x14ac:dyDescent="0.3">
      <c r="A39" s="13" t="s">
        <v>50</v>
      </c>
      <c r="B39" s="4" t="s">
        <v>59</v>
      </c>
      <c r="C39" s="7">
        <v>2673</v>
      </c>
    </row>
    <row r="40" spans="1:5" x14ac:dyDescent="0.3">
      <c r="A40" s="13" t="s">
        <v>51</v>
      </c>
      <c r="B40" s="24" t="s">
        <v>60</v>
      </c>
      <c r="C40" s="11">
        <v>1028</v>
      </c>
    </row>
    <row r="41" spans="1:5" x14ac:dyDescent="0.3">
      <c r="A41" s="13"/>
      <c r="B41" s="30" t="s">
        <v>26</v>
      </c>
      <c r="C41" s="31">
        <f>SUM(C24:C40)</f>
        <v>51770</v>
      </c>
      <c r="D41" s="32"/>
    </row>
    <row r="42" spans="1:5" x14ac:dyDescent="0.3">
      <c r="B42" s="16" t="s">
        <v>147</v>
      </c>
      <c r="C42" s="9"/>
      <c r="E42" t="s">
        <v>150</v>
      </c>
    </row>
    <row r="43" spans="1:5" ht="28.8" x14ac:dyDescent="0.3">
      <c r="A43" s="14" t="s">
        <v>75</v>
      </c>
      <c r="B43" s="23" t="s">
        <v>61</v>
      </c>
      <c r="C43" s="8">
        <v>101.188</v>
      </c>
    </row>
    <row r="44" spans="1:5" x14ac:dyDescent="0.3">
      <c r="A44" s="13" t="s">
        <v>76</v>
      </c>
      <c r="B44" s="5" t="s">
        <v>62</v>
      </c>
      <c r="C44" s="7">
        <v>5677</v>
      </c>
    </row>
    <row r="45" spans="1:5" x14ac:dyDescent="0.3">
      <c r="A45" s="13" t="s">
        <v>77</v>
      </c>
      <c r="B45" s="5" t="s">
        <v>63</v>
      </c>
      <c r="C45" s="7">
        <v>19050</v>
      </c>
    </row>
    <row r="46" spans="1:5" x14ac:dyDescent="0.3">
      <c r="A46" s="13" t="s">
        <v>78</v>
      </c>
      <c r="B46" s="5" t="s">
        <v>64</v>
      </c>
      <c r="C46" s="7">
        <v>2953</v>
      </c>
    </row>
    <row r="47" spans="1:5" x14ac:dyDescent="0.3">
      <c r="A47" s="13" t="s">
        <v>79</v>
      </c>
      <c r="B47" s="5" t="s">
        <v>65</v>
      </c>
      <c r="C47" s="7">
        <v>5482</v>
      </c>
    </row>
    <row r="48" spans="1:5" x14ac:dyDescent="0.3">
      <c r="A48" s="13" t="s">
        <v>80</v>
      </c>
      <c r="B48" s="5" t="s">
        <v>66</v>
      </c>
      <c r="C48" s="7">
        <v>3131</v>
      </c>
    </row>
    <row r="49" spans="1:5" x14ac:dyDescent="0.3">
      <c r="A49" s="13" t="s">
        <v>81</v>
      </c>
      <c r="B49" s="5" t="s">
        <v>67</v>
      </c>
      <c r="C49" s="7">
        <v>9341</v>
      </c>
    </row>
    <row r="50" spans="1:5" x14ac:dyDescent="0.3">
      <c r="A50" s="13" t="s">
        <v>82</v>
      </c>
      <c r="B50" s="5" t="s">
        <v>68</v>
      </c>
      <c r="C50" s="7">
        <v>9576</v>
      </c>
    </row>
    <row r="51" spans="1:5" x14ac:dyDescent="0.3">
      <c r="A51" s="13" t="s">
        <v>83</v>
      </c>
      <c r="B51" s="5" t="s">
        <v>69</v>
      </c>
      <c r="C51" s="7">
        <v>13355</v>
      </c>
    </row>
    <row r="52" spans="1:5" x14ac:dyDescent="0.3">
      <c r="A52" s="13" t="s">
        <v>84</v>
      </c>
      <c r="B52" s="5" t="s">
        <v>70</v>
      </c>
      <c r="C52" s="7">
        <v>14062</v>
      </c>
    </row>
    <row r="53" spans="1:5" x14ac:dyDescent="0.3">
      <c r="A53" s="13" t="s">
        <v>85</v>
      </c>
      <c r="B53" s="5" t="s">
        <v>71</v>
      </c>
      <c r="C53" s="7">
        <v>9651</v>
      </c>
    </row>
    <row r="54" spans="1:5" x14ac:dyDescent="0.3">
      <c r="A54" s="13" t="s">
        <v>86</v>
      </c>
      <c r="B54" s="5" t="s">
        <v>72</v>
      </c>
      <c r="C54" s="7">
        <v>4674</v>
      </c>
    </row>
    <row r="55" spans="1:5" x14ac:dyDescent="0.3">
      <c r="A55" s="13" t="s">
        <v>87</v>
      </c>
      <c r="B55" s="5" t="s">
        <v>72</v>
      </c>
      <c r="C55" s="7">
        <v>2249</v>
      </c>
    </row>
    <row r="56" spans="1:5" x14ac:dyDescent="0.3">
      <c r="A56" s="13" t="s">
        <v>88</v>
      </c>
      <c r="B56" s="25" t="s">
        <v>73</v>
      </c>
      <c r="C56" s="11">
        <v>1888</v>
      </c>
    </row>
    <row r="57" spans="1:5" x14ac:dyDescent="0.3">
      <c r="A57" s="13"/>
      <c r="B57" s="33" t="s">
        <v>26</v>
      </c>
      <c r="C57" s="31">
        <f>SUM(C43:C56)</f>
        <v>101190.18799999999</v>
      </c>
    </row>
    <row r="58" spans="1:5" x14ac:dyDescent="0.3">
      <c r="B58" s="28" t="s">
        <v>148</v>
      </c>
      <c r="C58" s="27"/>
      <c r="E58" t="s">
        <v>152</v>
      </c>
    </row>
    <row r="59" spans="1:5" x14ac:dyDescent="0.3">
      <c r="A59" s="13" t="s">
        <v>74</v>
      </c>
      <c r="B59" s="26" t="s">
        <v>91</v>
      </c>
      <c r="C59" s="8">
        <v>184</v>
      </c>
    </row>
    <row r="60" spans="1:5" x14ac:dyDescent="0.3">
      <c r="A60" s="13" t="s">
        <v>89</v>
      </c>
      <c r="B60" s="26" t="s">
        <v>91</v>
      </c>
      <c r="C60" s="7">
        <v>1036</v>
      </c>
    </row>
    <row r="61" spans="1:5" x14ac:dyDescent="0.3">
      <c r="A61" s="13" t="s">
        <v>90</v>
      </c>
      <c r="B61" s="24" t="s">
        <v>92</v>
      </c>
      <c r="C61" s="11">
        <v>184</v>
      </c>
    </row>
    <row r="62" spans="1:5" x14ac:dyDescent="0.3">
      <c r="A62" s="13"/>
      <c r="B62" s="30" t="s">
        <v>26</v>
      </c>
      <c r="C62" s="31">
        <f>SUM(C59:C61)</f>
        <v>1404</v>
      </c>
    </row>
    <row r="63" spans="1:5" x14ac:dyDescent="0.3">
      <c r="A63" s="13"/>
      <c r="B63" s="16" t="s">
        <v>93</v>
      </c>
      <c r="C63" s="9"/>
    </row>
    <row r="64" spans="1:5" x14ac:dyDescent="0.3">
      <c r="A64" s="13" t="s">
        <v>99</v>
      </c>
      <c r="B64" s="26" t="s">
        <v>98</v>
      </c>
      <c r="C64" s="8">
        <v>14150</v>
      </c>
    </row>
    <row r="65" spans="1:5" x14ac:dyDescent="0.3">
      <c r="A65" s="13" t="s">
        <v>94</v>
      </c>
      <c r="B65" s="4" t="s">
        <v>100</v>
      </c>
      <c r="C65" s="7">
        <v>6805</v>
      </c>
    </row>
    <row r="66" spans="1:5" x14ac:dyDescent="0.3">
      <c r="A66" s="13" t="s">
        <v>95</v>
      </c>
      <c r="B66" s="4" t="s">
        <v>101</v>
      </c>
      <c r="C66" s="7">
        <v>1394</v>
      </c>
    </row>
    <row r="67" spans="1:5" x14ac:dyDescent="0.3">
      <c r="A67" s="13" t="s">
        <v>96</v>
      </c>
      <c r="B67" s="4" t="s">
        <v>102</v>
      </c>
      <c r="C67" s="7">
        <v>4841</v>
      </c>
    </row>
    <row r="68" spans="1:5" x14ac:dyDescent="0.3">
      <c r="A68" s="13" t="s">
        <v>97</v>
      </c>
      <c r="B68" s="24" t="s">
        <v>103</v>
      </c>
      <c r="C68" s="11">
        <v>1110</v>
      </c>
    </row>
    <row r="69" spans="1:5" x14ac:dyDescent="0.3">
      <c r="A69" s="13"/>
      <c r="B69" s="30" t="s">
        <v>26</v>
      </c>
      <c r="C69" s="31">
        <f>SUM(C64:C68)</f>
        <v>28300</v>
      </c>
    </row>
    <row r="70" spans="1:5" x14ac:dyDescent="0.3">
      <c r="B70" s="28" t="s">
        <v>116</v>
      </c>
      <c r="C70" s="9"/>
      <c r="E70" t="s">
        <v>153</v>
      </c>
    </row>
    <row r="71" spans="1:5" x14ac:dyDescent="0.3">
      <c r="A71" s="13" t="s">
        <v>110</v>
      </c>
      <c r="B71" s="26" t="s">
        <v>111</v>
      </c>
      <c r="C71" s="8">
        <v>129</v>
      </c>
    </row>
    <row r="72" spans="1:5" x14ac:dyDescent="0.3">
      <c r="A72" s="13" t="s">
        <v>104</v>
      </c>
      <c r="B72" s="4" t="s">
        <v>107</v>
      </c>
      <c r="C72" s="7">
        <v>1672</v>
      </c>
    </row>
    <row r="73" spans="1:5" x14ac:dyDescent="0.3">
      <c r="A73" s="13" t="s">
        <v>105</v>
      </c>
      <c r="B73" s="4" t="s">
        <v>108</v>
      </c>
      <c r="C73" s="7">
        <v>2472</v>
      </c>
    </row>
    <row r="74" spans="1:5" x14ac:dyDescent="0.3">
      <c r="A74" s="13" t="s">
        <v>106</v>
      </c>
      <c r="B74" s="4" t="s">
        <v>109</v>
      </c>
      <c r="C74" s="7">
        <v>494</v>
      </c>
    </row>
    <row r="75" spans="1:5" x14ac:dyDescent="0.3">
      <c r="B75" s="34" t="s">
        <v>26</v>
      </c>
      <c r="C75" s="35">
        <f>SUM(C71:C74)</f>
        <v>4767</v>
      </c>
    </row>
    <row r="76" spans="1:5" x14ac:dyDescent="0.3">
      <c r="B76" s="28" t="s">
        <v>117</v>
      </c>
      <c r="C76" s="9"/>
      <c r="E76" t="s">
        <v>153</v>
      </c>
    </row>
    <row r="77" spans="1:5" x14ac:dyDescent="0.3">
      <c r="A77" s="13" t="s">
        <v>110</v>
      </c>
      <c r="B77" s="4" t="s">
        <v>112</v>
      </c>
      <c r="C77" s="29">
        <v>404</v>
      </c>
    </row>
    <row r="78" spans="1:5" x14ac:dyDescent="0.3">
      <c r="A78" s="13" t="s">
        <v>104</v>
      </c>
      <c r="B78" s="4" t="s">
        <v>113</v>
      </c>
      <c r="C78" s="29">
        <v>344</v>
      </c>
    </row>
    <row r="79" spans="1:5" x14ac:dyDescent="0.3">
      <c r="A79" s="13" t="s">
        <v>105</v>
      </c>
      <c r="B79" s="4" t="s">
        <v>114</v>
      </c>
      <c r="C79" s="29">
        <v>996</v>
      </c>
    </row>
    <row r="80" spans="1:5" x14ac:dyDescent="0.3">
      <c r="A80" s="13" t="s">
        <v>106</v>
      </c>
      <c r="B80" s="4" t="s">
        <v>115</v>
      </c>
      <c r="C80" s="29">
        <v>323</v>
      </c>
    </row>
    <row r="81" spans="1:5" x14ac:dyDescent="0.3">
      <c r="A81" s="13"/>
      <c r="B81" s="28" t="s">
        <v>26</v>
      </c>
      <c r="C81" s="37">
        <f>SUM(C77:C80)</f>
        <v>2067</v>
      </c>
    </row>
    <row r="82" spans="1:5" x14ac:dyDescent="0.3">
      <c r="B82" s="28" t="s">
        <v>149</v>
      </c>
      <c r="C82" s="9"/>
      <c r="E82" t="s">
        <v>153</v>
      </c>
    </row>
    <row r="83" spans="1:5" ht="28.8" x14ac:dyDescent="0.3">
      <c r="A83" s="13" t="s">
        <v>119</v>
      </c>
      <c r="B83" s="36" t="s">
        <v>118</v>
      </c>
      <c r="C83" s="29">
        <v>206</v>
      </c>
    </row>
    <row r="84" spans="1:5" x14ac:dyDescent="0.3">
      <c r="A84" s="13" t="s">
        <v>90</v>
      </c>
      <c r="B84" s="4" t="s">
        <v>120</v>
      </c>
      <c r="C84" s="7">
        <v>4182</v>
      </c>
    </row>
    <row r="85" spans="1:5" x14ac:dyDescent="0.3">
      <c r="B85" s="34" t="s">
        <v>26</v>
      </c>
      <c r="C85" s="35">
        <f>SUM(C83:C84)</f>
        <v>4388</v>
      </c>
    </row>
    <row r="87" spans="1:5" x14ac:dyDescent="0.3">
      <c r="B87" s="16" t="s">
        <v>121</v>
      </c>
      <c r="C87" s="37">
        <f>SUM(C12,C22,C41,C57,C62,C69,C75,C81,C85)</f>
        <v>204855.18799999999</v>
      </c>
    </row>
  </sheetData>
  <mergeCells count="1">
    <mergeCell ref="B9:B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48"/>
  <sheetViews>
    <sheetView topLeftCell="A31" workbookViewId="0">
      <selection activeCell="K45" sqref="K45:L45"/>
    </sheetView>
  </sheetViews>
  <sheetFormatPr defaultRowHeight="14.4" x14ac:dyDescent="0.3"/>
  <cols>
    <col min="2" max="2" width="59.6640625" customWidth="1"/>
    <col min="3" max="3" width="11.33203125" customWidth="1"/>
    <col min="4" max="4" width="13.88671875" customWidth="1"/>
    <col min="7" max="7" width="9.88671875" customWidth="1"/>
    <col min="9" max="9" width="9.77734375" customWidth="1"/>
  </cols>
  <sheetData>
    <row r="2" spans="2:13" x14ac:dyDescent="0.3">
      <c r="B2" s="1" t="s">
        <v>0</v>
      </c>
      <c r="E2" s="102"/>
    </row>
    <row r="3" spans="2:13" x14ac:dyDescent="0.3">
      <c r="B3" s="1" t="s">
        <v>1</v>
      </c>
      <c r="E3" s="102"/>
    </row>
    <row r="4" spans="2:13" x14ac:dyDescent="0.3">
      <c r="B4" s="2" t="s">
        <v>5</v>
      </c>
    </row>
    <row r="7" spans="2:13" ht="15.6" x14ac:dyDescent="0.3">
      <c r="B7" s="38" t="s">
        <v>28</v>
      </c>
      <c r="C7" s="39"/>
      <c r="D7" s="40"/>
      <c r="E7" s="40"/>
      <c r="F7" s="40"/>
      <c r="G7" s="39"/>
      <c r="H7" s="41"/>
      <c r="I7" s="42"/>
      <c r="J7" s="41"/>
      <c r="K7" s="43"/>
      <c r="L7" s="43"/>
      <c r="M7" s="6"/>
    </row>
    <row r="8" spans="2:13" x14ac:dyDescent="0.3">
      <c r="B8" s="112" t="s">
        <v>124</v>
      </c>
      <c r="C8" s="44" t="s">
        <v>125</v>
      </c>
      <c r="D8" s="45" t="s">
        <v>126</v>
      </c>
      <c r="E8" s="45" t="s">
        <v>127</v>
      </c>
      <c r="F8" s="45" t="s">
        <v>128</v>
      </c>
      <c r="G8" s="45" t="s">
        <v>129</v>
      </c>
      <c r="H8" s="46" t="s">
        <v>130</v>
      </c>
      <c r="I8" s="47" t="s">
        <v>131</v>
      </c>
      <c r="J8" s="46" t="s">
        <v>2</v>
      </c>
      <c r="K8" s="113" t="s">
        <v>132</v>
      </c>
      <c r="L8" s="115" t="s">
        <v>133</v>
      </c>
    </row>
    <row r="9" spans="2:13" x14ac:dyDescent="0.3">
      <c r="B9" s="113"/>
      <c r="C9" s="48" t="s">
        <v>134</v>
      </c>
      <c r="D9" s="49" t="s">
        <v>135</v>
      </c>
      <c r="E9" s="49" t="s">
        <v>135</v>
      </c>
      <c r="F9" s="49" t="s">
        <v>135</v>
      </c>
      <c r="G9" s="48" t="s">
        <v>134</v>
      </c>
      <c r="H9" s="50" t="s">
        <v>136</v>
      </c>
      <c r="I9" s="50" t="s">
        <v>136</v>
      </c>
      <c r="J9" s="50" t="s">
        <v>3</v>
      </c>
      <c r="K9" s="114"/>
      <c r="L9" s="116"/>
    </row>
    <row r="10" spans="2:13" x14ac:dyDescent="0.3">
      <c r="B10" s="103"/>
      <c r="C10" s="104"/>
      <c r="D10" s="105"/>
      <c r="E10" s="105"/>
      <c r="F10" s="105"/>
      <c r="G10" s="53"/>
      <c r="H10" s="106"/>
      <c r="I10" s="107"/>
      <c r="J10" s="107"/>
      <c r="K10" s="108"/>
      <c r="L10" s="109"/>
    </row>
    <row r="11" spans="2:13" x14ac:dyDescent="0.3">
      <c r="B11" s="95" t="s">
        <v>9</v>
      </c>
      <c r="C11" s="52"/>
      <c r="D11" s="52"/>
      <c r="E11" s="52"/>
      <c r="F11" s="52"/>
      <c r="G11" s="53"/>
      <c r="H11" s="54"/>
      <c r="I11" s="52"/>
      <c r="J11" s="55"/>
      <c r="K11" s="56"/>
      <c r="L11" s="65"/>
    </row>
    <row r="12" spans="2:13" x14ac:dyDescent="0.3">
      <c r="B12" s="63" t="s">
        <v>159</v>
      </c>
      <c r="C12" s="68"/>
      <c r="D12" s="68"/>
      <c r="E12" s="68"/>
      <c r="F12" s="68"/>
      <c r="G12" s="69">
        <v>1</v>
      </c>
      <c r="H12" s="54">
        <v>102.31</v>
      </c>
      <c r="I12" s="68"/>
      <c r="J12" s="70"/>
      <c r="K12" s="98" t="s">
        <v>137</v>
      </c>
      <c r="L12" s="99">
        <f>H12*G12</f>
        <v>102.31</v>
      </c>
    </row>
    <row r="13" spans="2:13" x14ac:dyDescent="0.3">
      <c r="B13" s="63" t="s">
        <v>154</v>
      </c>
      <c r="C13" s="52"/>
      <c r="D13" s="52"/>
      <c r="E13" s="52"/>
      <c r="F13" s="52"/>
      <c r="G13" s="53">
        <v>1</v>
      </c>
      <c r="H13" s="54">
        <v>57.66</v>
      </c>
      <c r="I13" s="52"/>
      <c r="J13" s="55"/>
      <c r="K13" s="56" t="s">
        <v>137</v>
      </c>
      <c r="L13" s="65">
        <f>H13*G13</f>
        <v>57.66</v>
      </c>
    </row>
    <row r="14" spans="2:13" x14ac:dyDescent="0.3">
      <c r="B14" s="63" t="s">
        <v>155</v>
      </c>
      <c r="C14" s="68"/>
      <c r="D14" s="68"/>
      <c r="E14" s="68"/>
      <c r="F14" s="68"/>
      <c r="G14" s="69">
        <v>1</v>
      </c>
      <c r="H14" s="54">
        <v>267.79000000000002</v>
      </c>
      <c r="I14" s="68"/>
      <c r="J14" s="70"/>
      <c r="K14" s="71" t="s">
        <v>137</v>
      </c>
      <c r="L14" s="65">
        <f>H14*G14</f>
        <v>267.79000000000002</v>
      </c>
    </row>
    <row r="15" spans="2:13" x14ac:dyDescent="0.3">
      <c r="B15" s="58" t="s">
        <v>138</v>
      </c>
      <c r="C15" s="59"/>
      <c r="D15" s="59"/>
      <c r="E15" s="59"/>
      <c r="F15" s="59"/>
      <c r="G15" s="59"/>
      <c r="H15" s="60"/>
      <c r="I15" s="59"/>
      <c r="J15" s="59"/>
      <c r="K15" s="61" t="s">
        <v>137</v>
      </c>
      <c r="L15" s="62">
        <f>SUM(L13:L14)</f>
        <v>325.45000000000005</v>
      </c>
    </row>
    <row r="16" spans="2:13" x14ac:dyDescent="0.3">
      <c r="B16" s="79"/>
      <c r="C16" s="80"/>
      <c r="D16" s="80"/>
      <c r="E16" s="80"/>
      <c r="F16" s="80"/>
      <c r="G16" s="81"/>
      <c r="H16" s="82"/>
      <c r="I16" s="80"/>
      <c r="J16" s="83"/>
      <c r="K16" s="84"/>
      <c r="L16" s="85"/>
    </row>
    <row r="17" spans="2:12" ht="28.8" x14ac:dyDescent="0.3">
      <c r="B17" s="86" t="s">
        <v>143</v>
      </c>
      <c r="C17" s="87"/>
      <c r="D17" s="87"/>
      <c r="E17" s="87"/>
      <c r="F17" s="87"/>
      <c r="G17" s="88">
        <v>1</v>
      </c>
      <c r="H17" s="75">
        <f>871.1+177.1</f>
        <v>1048.2</v>
      </c>
      <c r="I17" s="87"/>
      <c r="J17" s="89"/>
      <c r="K17" s="90" t="s">
        <v>137</v>
      </c>
      <c r="L17" s="91">
        <f>H17*G17</f>
        <v>1048.2</v>
      </c>
    </row>
    <row r="18" spans="2:12" x14ac:dyDescent="0.3">
      <c r="B18" s="93"/>
      <c r="C18" s="80"/>
      <c r="D18" s="80"/>
      <c r="E18" s="80"/>
      <c r="F18" s="80"/>
      <c r="G18" s="81"/>
      <c r="H18" s="82"/>
      <c r="I18" s="80"/>
      <c r="J18" s="83"/>
      <c r="K18" s="84"/>
      <c r="L18" s="85"/>
    </row>
    <row r="19" spans="2:12" ht="28.8" x14ac:dyDescent="0.3">
      <c r="B19" s="94" t="s">
        <v>144</v>
      </c>
      <c r="C19" s="87"/>
      <c r="D19" s="87">
        <v>75.959999999999994</v>
      </c>
      <c r="E19" s="87">
        <v>13.98</v>
      </c>
      <c r="F19" s="87"/>
      <c r="G19" s="88">
        <v>1</v>
      </c>
      <c r="H19" s="75">
        <f>D19*E19*G19</f>
        <v>1061.9207999999999</v>
      </c>
      <c r="I19" s="87"/>
      <c r="J19" s="89"/>
      <c r="K19" s="90" t="s">
        <v>137</v>
      </c>
      <c r="L19" s="91">
        <f>H19</f>
        <v>1061.9207999999999</v>
      </c>
    </row>
    <row r="20" spans="2:12" x14ac:dyDescent="0.3">
      <c r="B20" s="93"/>
      <c r="C20" s="80"/>
      <c r="D20" s="80"/>
      <c r="E20" s="80"/>
      <c r="F20" s="80"/>
      <c r="G20" s="81"/>
      <c r="H20" s="82"/>
      <c r="I20" s="80"/>
      <c r="J20" s="83"/>
      <c r="K20" s="84"/>
      <c r="L20" s="85"/>
    </row>
    <row r="21" spans="2:12" x14ac:dyDescent="0.3">
      <c r="B21" s="63" t="s">
        <v>142</v>
      </c>
      <c r="C21" s="73"/>
      <c r="D21" s="73">
        <v>7.28</v>
      </c>
      <c r="E21" s="73">
        <v>1.95</v>
      </c>
      <c r="F21" s="73"/>
      <c r="G21" s="74">
        <v>1</v>
      </c>
      <c r="H21" s="92">
        <f t="shared" ref="H21:H42" si="0">D21*E21*G21</f>
        <v>14.196</v>
      </c>
      <c r="I21" s="73"/>
      <c r="J21" s="76"/>
      <c r="K21" s="77" t="s">
        <v>137</v>
      </c>
      <c r="L21" s="78">
        <f t="shared" ref="L21:L42" si="1">H21</f>
        <v>14.196</v>
      </c>
    </row>
    <row r="22" spans="2:12" x14ac:dyDescent="0.3">
      <c r="B22" s="63" t="s">
        <v>142</v>
      </c>
      <c r="C22" s="52"/>
      <c r="D22" s="52">
        <v>7.28</v>
      </c>
      <c r="E22" s="52">
        <v>2.5</v>
      </c>
      <c r="F22" s="52"/>
      <c r="G22" s="53">
        <v>1</v>
      </c>
      <c r="H22" s="57">
        <f t="shared" si="0"/>
        <v>18.2</v>
      </c>
      <c r="I22" s="52"/>
      <c r="J22" s="55"/>
      <c r="K22" s="56" t="s">
        <v>137</v>
      </c>
      <c r="L22" s="65">
        <f t="shared" si="1"/>
        <v>18.2</v>
      </c>
    </row>
    <row r="23" spans="2:12" x14ac:dyDescent="0.3">
      <c r="B23" s="58" t="s">
        <v>138</v>
      </c>
      <c r="C23" s="59"/>
      <c r="D23" s="59"/>
      <c r="E23" s="59"/>
      <c r="F23" s="59"/>
      <c r="G23" s="59"/>
      <c r="H23" s="60"/>
      <c r="I23" s="59"/>
      <c r="J23" s="59"/>
      <c r="K23" s="61" t="s">
        <v>137</v>
      </c>
      <c r="L23" s="62">
        <f>SUM(L17:L22)</f>
        <v>2142.5167999999994</v>
      </c>
    </row>
    <row r="24" spans="2:12" x14ac:dyDescent="0.3">
      <c r="B24" s="96" t="s">
        <v>139</v>
      </c>
      <c r="C24" s="52"/>
      <c r="D24" s="52"/>
      <c r="E24" s="52"/>
      <c r="F24" s="52"/>
      <c r="G24" s="53"/>
      <c r="H24" s="57"/>
      <c r="I24" s="52"/>
      <c r="J24" s="55"/>
      <c r="K24" s="56"/>
      <c r="L24" s="65"/>
    </row>
    <row r="25" spans="2:12" x14ac:dyDescent="0.3">
      <c r="B25" s="63" t="s">
        <v>160</v>
      </c>
      <c r="C25" s="52"/>
      <c r="D25" s="52">
        <v>3.66</v>
      </c>
      <c r="E25" s="52">
        <v>48.05</v>
      </c>
      <c r="F25" s="52"/>
      <c r="G25" s="53">
        <v>1</v>
      </c>
      <c r="H25" s="57">
        <f>D25*E25*G25</f>
        <v>175.863</v>
      </c>
      <c r="I25" s="52"/>
      <c r="J25" s="55"/>
      <c r="K25" s="100" t="s">
        <v>137</v>
      </c>
      <c r="L25" s="101">
        <f>H25</f>
        <v>175.863</v>
      </c>
    </row>
    <row r="26" spans="2:12" x14ac:dyDescent="0.3">
      <c r="B26" s="97"/>
      <c r="C26" s="64"/>
      <c r="D26" s="64"/>
      <c r="E26" s="64"/>
      <c r="F26" s="64"/>
      <c r="G26" s="64"/>
      <c r="H26" s="64"/>
      <c r="I26" s="64"/>
      <c r="J26" s="64"/>
      <c r="K26" s="64"/>
      <c r="L26" s="27"/>
    </row>
    <row r="27" spans="2:12" x14ac:dyDescent="0.3">
      <c r="B27" s="63" t="s">
        <v>155</v>
      </c>
      <c r="C27" s="73"/>
      <c r="D27" s="73">
        <v>48.45</v>
      </c>
      <c r="E27" s="73">
        <v>3.9</v>
      </c>
      <c r="F27" s="73"/>
      <c r="G27" s="74">
        <v>1</v>
      </c>
      <c r="H27" s="92">
        <f t="shared" ref="H27" si="2">D27*E27*G27</f>
        <v>188.95500000000001</v>
      </c>
      <c r="I27" s="73"/>
      <c r="J27" s="76"/>
      <c r="K27" s="77" t="s">
        <v>156</v>
      </c>
      <c r="L27" s="78">
        <f t="shared" ref="L27" si="3">H27</f>
        <v>188.95500000000001</v>
      </c>
    </row>
    <row r="28" spans="2:12" x14ac:dyDescent="0.3">
      <c r="B28" s="63" t="s">
        <v>154</v>
      </c>
      <c r="C28" s="52"/>
      <c r="D28" s="52"/>
      <c r="E28" s="52"/>
      <c r="F28" s="52"/>
      <c r="G28" s="53">
        <v>1</v>
      </c>
      <c r="H28" s="57">
        <v>87.99</v>
      </c>
      <c r="I28" s="52"/>
      <c r="J28" s="55"/>
      <c r="K28" s="56" t="s">
        <v>137</v>
      </c>
      <c r="L28" s="72">
        <f>H28*G28</f>
        <v>87.99</v>
      </c>
    </row>
    <row r="29" spans="2:12" x14ac:dyDescent="0.3">
      <c r="B29" s="58" t="s">
        <v>138</v>
      </c>
      <c r="C29" s="59"/>
      <c r="D29" s="59"/>
      <c r="E29" s="59"/>
      <c r="F29" s="59"/>
      <c r="G29" s="59"/>
      <c r="H29" s="60"/>
      <c r="I29" s="59"/>
      <c r="J29" s="59"/>
      <c r="K29" s="61" t="s">
        <v>137</v>
      </c>
      <c r="L29" s="62">
        <f>SUM(L27:L28)</f>
        <v>276.94499999999999</v>
      </c>
    </row>
    <row r="30" spans="2:12" x14ac:dyDescent="0.3">
      <c r="B30" s="97"/>
      <c r="C30" s="64"/>
      <c r="D30" s="64"/>
      <c r="E30" s="64"/>
      <c r="F30" s="64"/>
      <c r="G30" s="64"/>
      <c r="H30" s="64"/>
      <c r="I30" s="64"/>
      <c r="J30" s="64"/>
      <c r="K30" s="64"/>
      <c r="L30" s="27"/>
    </row>
    <row r="31" spans="2:12" x14ac:dyDescent="0.3">
      <c r="B31" s="96" t="s">
        <v>140</v>
      </c>
      <c r="C31" s="73"/>
      <c r="D31" s="73"/>
      <c r="E31" s="73"/>
      <c r="F31" s="73"/>
      <c r="G31" s="74"/>
      <c r="H31" s="92"/>
      <c r="I31" s="73"/>
      <c r="J31" s="76"/>
      <c r="K31" s="77"/>
      <c r="L31" s="78"/>
    </row>
    <row r="32" spans="2:12" x14ac:dyDescent="0.3">
      <c r="B32" s="63" t="s">
        <v>154</v>
      </c>
      <c r="C32" s="52"/>
      <c r="D32" s="52">
        <v>36.36</v>
      </c>
      <c r="E32" s="52">
        <v>0.8</v>
      </c>
      <c r="F32" s="52"/>
      <c r="G32" s="53">
        <v>1</v>
      </c>
      <c r="H32" s="57">
        <f t="shared" si="0"/>
        <v>29.088000000000001</v>
      </c>
      <c r="I32" s="52"/>
      <c r="J32" s="55"/>
      <c r="K32" s="56" t="s">
        <v>137</v>
      </c>
      <c r="L32" s="65">
        <f t="shared" si="1"/>
        <v>29.088000000000001</v>
      </c>
    </row>
    <row r="33" spans="2:12" x14ac:dyDescent="0.3">
      <c r="B33" s="96"/>
      <c r="C33" s="52"/>
      <c r="D33" s="52"/>
      <c r="E33" s="52"/>
      <c r="F33" s="52"/>
      <c r="G33" s="53"/>
      <c r="H33" s="57"/>
      <c r="I33" s="52"/>
      <c r="J33" s="55"/>
      <c r="K33" s="56"/>
      <c r="L33" s="65"/>
    </row>
    <row r="34" spans="2:12" x14ac:dyDescent="0.3">
      <c r="B34" s="63" t="s">
        <v>159</v>
      </c>
      <c r="C34" s="52"/>
      <c r="D34" s="52">
        <v>29.92</v>
      </c>
      <c r="E34" s="52">
        <v>3.6</v>
      </c>
      <c r="F34" s="52"/>
      <c r="G34" s="53">
        <v>1</v>
      </c>
      <c r="H34" s="57">
        <f t="shared" si="0"/>
        <v>107.712</v>
      </c>
      <c r="I34" s="52"/>
      <c r="J34" s="55"/>
      <c r="K34" s="56" t="s">
        <v>137</v>
      </c>
      <c r="L34" s="65">
        <f t="shared" si="1"/>
        <v>107.712</v>
      </c>
    </row>
    <row r="35" spans="2:12" x14ac:dyDescent="0.3">
      <c r="B35" s="63" t="s">
        <v>159</v>
      </c>
      <c r="C35" s="52"/>
      <c r="D35" s="52">
        <v>9.51</v>
      </c>
      <c r="E35" s="52">
        <v>1.83</v>
      </c>
      <c r="F35" s="52"/>
      <c r="G35" s="53">
        <v>1</v>
      </c>
      <c r="H35" s="57">
        <f t="shared" si="0"/>
        <v>17.403300000000002</v>
      </c>
      <c r="I35" s="52"/>
      <c r="J35" s="55"/>
      <c r="K35" s="56" t="s">
        <v>137</v>
      </c>
      <c r="L35" s="65">
        <f t="shared" si="1"/>
        <v>17.403300000000002</v>
      </c>
    </row>
    <row r="36" spans="2:12" x14ac:dyDescent="0.3">
      <c r="B36" s="63" t="s">
        <v>159</v>
      </c>
      <c r="C36" s="52"/>
      <c r="D36" s="52">
        <v>4.6150000000000002</v>
      </c>
      <c r="E36" s="52">
        <v>3.35</v>
      </c>
      <c r="F36" s="52"/>
      <c r="G36" s="53">
        <v>1</v>
      </c>
      <c r="H36" s="57">
        <f t="shared" si="0"/>
        <v>15.46025</v>
      </c>
      <c r="I36" s="52"/>
      <c r="J36" s="55"/>
      <c r="K36" s="56" t="s">
        <v>137</v>
      </c>
      <c r="L36" s="65">
        <f t="shared" si="1"/>
        <v>15.46025</v>
      </c>
    </row>
    <row r="37" spans="2:12" x14ac:dyDescent="0.3">
      <c r="B37" s="58" t="s">
        <v>138</v>
      </c>
      <c r="C37" s="59"/>
      <c r="D37" s="59"/>
      <c r="E37" s="59"/>
      <c r="F37" s="59"/>
      <c r="G37" s="59"/>
      <c r="H37" s="60"/>
      <c r="I37" s="59"/>
      <c r="J37" s="59"/>
      <c r="K37" s="61" t="s">
        <v>137</v>
      </c>
      <c r="L37" s="62">
        <f>SUM(L34:L36)</f>
        <v>140.57554999999999</v>
      </c>
    </row>
    <row r="38" spans="2:12" x14ac:dyDescent="0.3">
      <c r="B38" s="67"/>
      <c r="C38" s="59"/>
      <c r="D38" s="59"/>
      <c r="E38" s="59"/>
      <c r="F38" s="59"/>
      <c r="G38" s="59"/>
      <c r="H38" s="60"/>
      <c r="I38" s="59"/>
      <c r="J38" s="59"/>
      <c r="K38" s="61"/>
      <c r="L38" s="62"/>
    </row>
    <row r="39" spans="2:12" x14ac:dyDescent="0.3">
      <c r="B39" s="96" t="s">
        <v>141</v>
      </c>
      <c r="C39" s="52"/>
      <c r="D39" s="52"/>
      <c r="E39" s="52"/>
      <c r="F39" s="52"/>
      <c r="G39" s="53"/>
      <c r="H39" s="57"/>
      <c r="I39" s="52"/>
      <c r="J39" s="55"/>
      <c r="K39" s="56"/>
      <c r="L39" s="65"/>
    </row>
    <row r="40" spans="2:12" x14ac:dyDescent="0.3">
      <c r="B40" s="63" t="s">
        <v>159</v>
      </c>
      <c r="C40" s="52"/>
      <c r="D40" s="52">
        <v>6.46</v>
      </c>
      <c r="E40" s="52">
        <v>2.02</v>
      </c>
      <c r="F40" s="52"/>
      <c r="G40" s="53">
        <v>1</v>
      </c>
      <c r="H40" s="57">
        <f>D40*E40*G40</f>
        <v>13.049200000000001</v>
      </c>
      <c r="I40" s="52"/>
      <c r="J40" s="55"/>
      <c r="K40" s="100" t="s">
        <v>137</v>
      </c>
      <c r="L40" s="101">
        <f>H40</f>
        <v>13.049200000000001</v>
      </c>
    </row>
    <row r="41" spans="2:12" x14ac:dyDescent="0.3">
      <c r="B41" s="63" t="s">
        <v>154</v>
      </c>
      <c r="C41" s="52"/>
      <c r="D41" s="52">
        <v>6.71</v>
      </c>
      <c r="E41" s="52">
        <v>0.6</v>
      </c>
      <c r="F41" s="52"/>
      <c r="G41" s="53">
        <v>1</v>
      </c>
      <c r="H41" s="57">
        <f t="shared" si="0"/>
        <v>4.0259999999999998</v>
      </c>
      <c r="I41" s="52"/>
      <c r="J41" s="55"/>
      <c r="K41" s="56" t="s">
        <v>137</v>
      </c>
      <c r="L41" s="65">
        <f t="shared" si="1"/>
        <v>4.0259999999999998</v>
      </c>
    </row>
    <row r="42" spans="2:12" x14ac:dyDescent="0.3">
      <c r="B42" s="63" t="s">
        <v>155</v>
      </c>
      <c r="C42" s="52"/>
      <c r="D42" s="52">
        <v>6.71</v>
      </c>
      <c r="E42" s="52">
        <v>1.9550000000000001</v>
      </c>
      <c r="F42" s="52"/>
      <c r="G42" s="53">
        <v>1</v>
      </c>
      <c r="H42" s="57">
        <f t="shared" si="0"/>
        <v>13.11805</v>
      </c>
      <c r="I42" s="52"/>
      <c r="J42" s="55"/>
      <c r="K42" s="56" t="s">
        <v>137</v>
      </c>
      <c r="L42" s="65">
        <f t="shared" si="1"/>
        <v>13.11805</v>
      </c>
    </row>
    <row r="43" spans="2:12" x14ac:dyDescent="0.3">
      <c r="B43" s="58" t="s">
        <v>138</v>
      </c>
      <c r="C43" s="59"/>
      <c r="D43" s="59"/>
      <c r="E43" s="59"/>
      <c r="F43" s="59"/>
      <c r="G43" s="59"/>
      <c r="H43" s="60"/>
      <c r="I43" s="59"/>
      <c r="J43" s="59"/>
      <c r="K43" s="61" t="s">
        <v>137</v>
      </c>
      <c r="L43" s="62">
        <f>SUM(L41:L42)</f>
        <v>17.14405</v>
      </c>
    </row>
    <row r="44" spans="2:12" x14ac:dyDescent="0.3">
      <c r="B44" s="79" t="s">
        <v>162</v>
      </c>
      <c r="C44" s="24"/>
      <c r="E44" s="24"/>
      <c r="G44" s="24"/>
      <c r="I44" s="24"/>
      <c r="K44" s="24"/>
      <c r="L44" s="4"/>
    </row>
    <row r="45" spans="2:12" x14ac:dyDescent="0.3">
      <c r="B45" s="117" t="s">
        <v>150</v>
      </c>
      <c r="C45" s="4"/>
      <c r="D45" s="64">
        <v>101.96</v>
      </c>
      <c r="E45" s="4"/>
      <c r="F45" s="64"/>
      <c r="G45" s="53">
        <v>1</v>
      </c>
      <c r="H45" s="64"/>
      <c r="I45" s="4"/>
      <c r="J45" s="64"/>
      <c r="K45" s="118" t="s">
        <v>163</v>
      </c>
      <c r="L45" s="119">
        <f>G45*D45</f>
        <v>101.96</v>
      </c>
    </row>
    <row r="46" spans="2:12" x14ac:dyDescent="0.3">
      <c r="B46" s="51" t="s">
        <v>161</v>
      </c>
      <c r="C46" s="66"/>
      <c r="D46" s="66"/>
      <c r="E46" s="66"/>
      <c r="F46" s="66"/>
      <c r="G46" s="66"/>
      <c r="H46" s="66"/>
      <c r="I46" s="66"/>
      <c r="J46" s="66"/>
      <c r="K46" s="61" t="s">
        <v>137</v>
      </c>
      <c r="L46" s="37">
        <f>SUM(L12,L25,L37,L40)</f>
        <v>431.79775000000001</v>
      </c>
    </row>
    <row r="47" spans="2:12" x14ac:dyDescent="0.3">
      <c r="B47" s="51" t="s">
        <v>157</v>
      </c>
      <c r="C47" s="66"/>
      <c r="D47" s="66"/>
      <c r="E47" s="66"/>
      <c r="F47" s="66"/>
      <c r="G47" s="66"/>
      <c r="H47" s="66"/>
      <c r="I47" s="66"/>
      <c r="J47" s="66"/>
      <c r="K47" s="61" t="s">
        <v>137</v>
      </c>
      <c r="L47" s="37">
        <f>SUM(L15,L29,L32,L43)</f>
        <v>648.62704999999994</v>
      </c>
    </row>
    <row r="48" spans="2:12" x14ac:dyDescent="0.3">
      <c r="B48" s="96" t="s">
        <v>158</v>
      </c>
      <c r="C48" s="64"/>
      <c r="D48" s="64"/>
      <c r="E48" s="64"/>
      <c r="F48" s="64"/>
      <c r="G48" s="64"/>
      <c r="H48" s="64"/>
      <c r="I48" s="64"/>
      <c r="J48" s="64"/>
      <c r="K48" s="61" t="s">
        <v>137</v>
      </c>
      <c r="L48" s="37">
        <f>L23</f>
        <v>2142.5167999999994</v>
      </c>
    </row>
  </sheetData>
  <mergeCells count="3">
    <mergeCell ref="B8:B9"/>
    <mergeCell ref="K8:K9"/>
    <mergeCell ref="L8:L9"/>
  </mergeCells>
  <dataValidations count="1">
    <dataValidation type="list" allowBlank="1" showInputMessage="1" showErrorMessage="1" sqref="I9:I10 H8:H9" xr:uid="{00000000-0002-0000-01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ESTRUTURA METÁLICA</vt:lpstr>
      <vt:lpstr>TELHA ALUMÍNIO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2024-07-15T17:40:35Z</dcterms:created>
  <dcterms:modified xsi:type="dcterms:W3CDTF">2024-10-01T19:36:23Z</dcterms:modified>
</cp:coreProperties>
</file>